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JUNIO 15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3" i="1" l="1"/>
  <c r="J53" i="1"/>
  <c r="H53" i="1"/>
  <c r="F53" i="1"/>
  <c r="E53" i="1"/>
  <c r="D53" i="1"/>
  <c r="F48" i="1"/>
  <c r="K48" i="1" s="1"/>
  <c r="J47" i="1"/>
  <c r="I47" i="1"/>
  <c r="H47" i="1"/>
  <c r="G47" i="1"/>
  <c r="F47" i="1"/>
  <c r="K47" i="1" s="1"/>
  <c r="E47" i="1"/>
  <c r="D47" i="1"/>
  <c r="F46" i="1"/>
  <c r="K46" i="1" s="1"/>
  <c r="J45" i="1"/>
  <c r="I45" i="1"/>
  <c r="H45" i="1"/>
  <c r="G45" i="1"/>
  <c r="E45" i="1"/>
  <c r="D45" i="1"/>
  <c r="F45" i="1" s="1"/>
  <c r="K45" i="1" s="1"/>
  <c r="F44" i="1"/>
  <c r="K44" i="1" s="1"/>
  <c r="F43" i="1"/>
  <c r="K43" i="1" s="1"/>
  <c r="F42" i="1"/>
  <c r="K42" i="1" s="1"/>
  <c r="F41" i="1"/>
  <c r="K41" i="1" s="1"/>
  <c r="F40" i="1"/>
  <c r="K40" i="1" s="1"/>
  <c r="F39" i="1"/>
  <c r="K39" i="1" s="1"/>
  <c r="J38" i="1"/>
  <c r="I38" i="1"/>
  <c r="H38" i="1"/>
  <c r="G38" i="1"/>
  <c r="E38" i="1"/>
  <c r="D38" i="1"/>
  <c r="F38" i="1" s="1"/>
  <c r="K38" i="1" s="1"/>
  <c r="F37" i="1"/>
  <c r="K37" i="1" s="1"/>
  <c r="J36" i="1"/>
  <c r="I36" i="1"/>
  <c r="H36" i="1"/>
  <c r="G36" i="1"/>
  <c r="F36" i="1"/>
  <c r="K36" i="1" s="1"/>
  <c r="E36" i="1"/>
  <c r="D36" i="1"/>
  <c r="F35" i="1"/>
  <c r="K35" i="1" s="1"/>
  <c r="F34" i="1"/>
  <c r="K34" i="1" s="1"/>
  <c r="F33" i="1"/>
  <c r="K33" i="1" s="1"/>
  <c r="F32" i="1"/>
  <c r="K32" i="1" s="1"/>
  <c r="F31" i="1"/>
  <c r="K31" i="1" s="1"/>
  <c r="F30" i="1"/>
  <c r="K30" i="1" s="1"/>
  <c r="F29" i="1"/>
  <c r="K29" i="1" s="1"/>
  <c r="F28" i="1"/>
  <c r="K28" i="1" s="1"/>
  <c r="F27" i="1"/>
  <c r="K27" i="1" s="1"/>
  <c r="J26" i="1"/>
  <c r="I26" i="1"/>
  <c r="H26" i="1"/>
  <c r="G26" i="1"/>
  <c r="E26" i="1"/>
  <c r="D26" i="1"/>
  <c r="F26" i="1" s="1"/>
  <c r="K26" i="1" s="1"/>
  <c r="F25" i="1"/>
  <c r="K25" i="1" s="1"/>
  <c r="F24" i="1"/>
  <c r="K24" i="1" s="1"/>
  <c r="F23" i="1"/>
  <c r="K23" i="1" s="1"/>
  <c r="F22" i="1"/>
  <c r="K22" i="1" s="1"/>
  <c r="F21" i="1"/>
  <c r="K21" i="1" s="1"/>
  <c r="F20" i="1"/>
  <c r="K20" i="1" s="1"/>
  <c r="F19" i="1"/>
  <c r="K19" i="1" s="1"/>
  <c r="F18" i="1"/>
  <c r="K18" i="1" s="1"/>
  <c r="J17" i="1"/>
  <c r="I17" i="1"/>
  <c r="H17" i="1"/>
  <c r="G17" i="1"/>
  <c r="E17" i="1"/>
  <c r="D17" i="1"/>
  <c r="F17" i="1" s="1"/>
  <c r="K17" i="1" s="1"/>
  <c r="F16" i="1"/>
  <c r="K16" i="1" s="1"/>
  <c r="F15" i="1"/>
  <c r="K15" i="1" s="1"/>
  <c r="F14" i="1"/>
  <c r="K14" i="1" s="1"/>
  <c r="F13" i="1"/>
  <c r="K13" i="1" s="1"/>
  <c r="F12" i="1"/>
  <c r="K12" i="1" s="1"/>
  <c r="F11" i="1"/>
  <c r="K11" i="1" s="1"/>
  <c r="J10" i="1"/>
  <c r="J49" i="1" s="1"/>
  <c r="I10" i="1"/>
  <c r="I49" i="1" s="1"/>
  <c r="H10" i="1"/>
  <c r="H49" i="1" s="1"/>
  <c r="G10" i="1"/>
  <c r="G49" i="1" s="1"/>
  <c r="E10" i="1"/>
  <c r="E49" i="1" s="1"/>
  <c r="D10" i="1"/>
  <c r="F10" i="1" s="1"/>
  <c r="K10" i="1" l="1"/>
  <c r="K49" i="1" s="1"/>
  <c r="F49" i="1"/>
  <c r="D49" i="1"/>
</calcChain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<sst xmlns="http://schemas.openxmlformats.org/spreadsheetml/2006/main" count="62" uniqueCount="62">
  <si>
    <t>ESTADO ANALÍTICO DEL EJERCICIO DEL PRESUPUESTO DE EGRESOS</t>
  </si>
  <si>
    <t>CLASIFICACIÓN POR OBJETO DEL GASTO (CAPÍTULO Y CONCEPTO)</t>
  </si>
  <si>
    <t>Del 1 de Enero al 30 de Junio de 2015</t>
  </si>
  <si>
    <t>Ente Público:</t>
  </si>
  <si>
    <t>INSTITUTO TECNOLOGICO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</si>
  <si>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</si>
  <si>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</si>
  <si>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</si>
  <si>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</si>
  <si>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</si>
  <si>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</si>
  <si>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</si>
  <si>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</si>
  <si>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</si>
  <si>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</si>
  <si>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</si>
  <si>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</si>
  <si>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</si>
  <si>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</si>
  <si>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</si>
  <si>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</si>
  <si>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</si>
  <si>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</si>
  <si>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</si>
  <si>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</si>
  <si>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</t>
  </si>
  <si>
    <t>ALIMENTOS Y UTENSILIOS</t>
  </si>
  <si>
    <t>MATERIAS PRIMAS Y MATERIALES DE PRODUCCIÓN Y COMER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</si>
  <si>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</si>
  <si>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</si>
  <si>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</si>
  <si>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</si>
  <si>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HERRAMIENTAS, REFACCIONES Y ACCESORIOS MENORES</t>
  </si>
  <si>
    <t>Servicios Generales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</si>
  <si>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</si>
  <si>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</si>
  <si>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</si>
  <si>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</si>
  <si>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</si>
  <si>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</si>
  <si>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</si>
  <si>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</si>
  <si>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</si>
  <si>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</si>
  <si>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</si>
  <si>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</si>
  <si>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</si>
  <si>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</si>
  <si>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</si>
  <si>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</si>
  <si>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</si>
  <si>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</si>
  <si>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INVERSIÓN PÚBLICA</t>
  </si>
  <si>
    <t>OBRA PÚBLICA EN BIENES PROPIOS</t>
  </si>
  <si>
    <t>INVERSIONES FINANCIERAS Y OTRAS PROVISIONES</t>
  </si>
  <si>
    <t>PROVISIONES PARA CONTINGENCIAS Y OTRAS EROGACIONES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</si>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</sst>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Font="1" applyFill="1" applyBorder="1" applyAlignment="1"/>
    <xf numFmtId="0" fontId="4" fillId="2" borderId="1" xfId="0" applyNumberFormat="1" applyFont="1" applyFill="1" applyBorder="1" applyAlignment="1" applyProtection="1"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43" fontId="6" fillId="2" borderId="4" xfId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left" vertical="center" wrapText="1"/>
    </xf>
    <xf numFmtId="4" fontId="0" fillId="0" borderId="0" xfId="0" applyNumberFormat="1"/>
    <xf numFmtId="43" fontId="3" fillId="2" borderId="4" xfId="1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43" fontId="3" fillId="2" borderId="4" xfId="1" applyFont="1" applyFill="1" applyBorder="1" applyAlignment="1">
      <alignment horizontal="right" vertical="center" wrapText="1"/>
    </xf>
    <xf numFmtId="0" fontId="6" fillId="2" borderId="0" xfId="0" applyFont="1" applyFill="1"/>
    <xf numFmtId="0" fontId="2" fillId="0" borderId="0" xfId="0" applyFont="1"/>
    <xf numFmtId="0" fontId="6" fillId="0" borderId="0" xfId="0" applyFont="1"/>
    <xf numFmtId="0" fontId="6" fillId="2" borderId="5" xfId="0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justify" vertical="center" wrapText="1"/>
    </xf>
    <xf numFmtId="43" fontId="6" fillId="2" borderId="2" xfId="1" applyFont="1" applyFill="1" applyBorder="1" applyAlignment="1">
      <alignment vertical="center" wrapText="1"/>
    </xf>
    <xf numFmtId="0" fontId="8" fillId="2" borderId="0" xfId="0" applyFont="1" applyFill="1"/>
    <xf numFmtId="0" fontId="9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ODES/cuentas%20publicas/&#180;2015/Nueva%20carpeta/CUENTA%20PUBLICA%20JUNIO%2015/BASE/conac/Estados%20Fros%20y%20Pptale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Hoja1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6"/>
  <sheetViews>
    <sheetView tabSelected="1" zoomScaleNormal="100" workbookViewId="0">
      <selection activeCell="F10" sqref="F10"/>
    </sheetView>
  </sheetViews>
  <sheetFormatPr baseColWidth="10" defaultColWidth="11.44140625" defaultRowHeight="11.4" x14ac:dyDescent="0.2"/>
  <cols>
    <col min="1" max="1" width="2.44140625" style="1" customWidth="1"/>
    <col min="2" max="2" width="4.5546875" style="3" customWidth="1"/>
    <col min="3" max="3" width="57.33203125" style="3" customWidth="1"/>
    <col min="4" max="6" width="13.109375" style="3" bestFit="1" customWidth="1"/>
    <col min="7" max="7" width="13.109375" style="3" customWidth="1"/>
    <col min="8" max="10" width="13.109375" style="3" bestFit="1" customWidth="1"/>
    <col min="11" max="11" width="13.33203125" style="3" bestFit="1" customWidth="1"/>
    <col min="12" max="12" width="3.6640625" style="1" customWidth="1"/>
    <col min="13" max="16384" width="11.44140625" style="3"/>
  </cols>
  <sheetData>
    <row r="1" spans="2:11" ht="14.2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2:11" ht="14.25" customHeight="1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2:11" ht="14.25" customHeight="1" x14ac:dyDescent="0.25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2:11" s="1" customFormat="1" ht="6.75" customHeight="1" x14ac:dyDescent="0.2"/>
    <row r="5" spans="2:11" s="1" customFormat="1" ht="18" customHeight="1" x14ac:dyDescent="0.25">
      <c r="C5" s="4" t="s">
        <v>3</v>
      </c>
      <c r="D5" s="5" t="s">
        <v>4</v>
      </c>
      <c r="E5" s="6"/>
      <c r="F5" s="7"/>
      <c r="G5" s="7"/>
      <c r="H5" s="5"/>
      <c r="I5" s="5"/>
      <c r="J5" s="5"/>
    </row>
    <row r="6" spans="2:11" s="1" customFormat="1" ht="6.75" customHeight="1" x14ac:dyDescent="0.2"/>
    <row r="7" spans="2:11" ht="12" x14ac:dyDescent="0.2">
      <c r="B7" s="8" t="s">
        <v>5</v>
      </c>
      <c r="C7" s="8"/>
      <c r="D7" s="9" t="s">
        <v>6</v>
      </c>
      <c r="E7" s="9"/>
      <c r="F7" s="9"/>
      <c r="G7" s="9"/>
      <c r="H7" s="9"/>
      <c r="I7" s="9"/>
      <c r="J7" s="9"/>
      <c r="K7" s="9" t="s">
        <v>7</v>
      </c>
    </row>
    <row r="8" spans="2:11" ht="24" x14ac:dyDescent="0.2">
      <c r="B8" s="8"/>
      <c r="C8" s="8"/>
      <c r="D8" s="10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10" t="s">
        <v>13</v>
      </c>
      <c r="J8" s="10" t="s">
        <v>14</v>
      </c>
      <c r="K8" s="9"/>
    </row>
    <row r="9" spans="2:11" ht="11.25" customHeight="1" x14ac:dyDescent="0.2">
      <c r="B9" s="8"/>
      <c r="C9" s="8"/>
      <c r="D9" s="10">
        <v>1</v>
      </c>
      <c r="E9" s="10">
        <v>2</v>
      </c>
      <c r="F9" s="10" t="s">
        <v>15</v>
      </c>
      <c r="G9" s="10">
        <v>4</v>
      </c>
      <c r="H9" s="10">
        <v>5</v>
      </c>
      <c r="I9" s="10">
        <v>6</v>
      </c>
      <c r="J9" s="10">
        <v>7</v>
      </c>
      <c r="K9" s="10" t="s">
        <v>16</v>
      </c>
    </row>
    <row r="10" spans="2:11" ht="12" x14ac:dyDescent="0.2">
      <c r="B10" s="11" t="s">
        <v>17</v>
      </c>
      <c r="C10" s="12"/>
      <c r="D10" s="13">
        <f>SUM(D11:D16)</f>
        <v>8667366</v>
      </c>
      <c r="E10" s="13">
        <f>SUM(E11:E16)</f>
        <v>14543715</v>
      </c>
      <c r="F10" s="13">
        <f>+D10+E10</f>
        <v>23211081</v>
      </c>
      <c r="G10" s="13">
        <f>SUM(G11:G16)</f>
        <v>8379006.8100000005</v>
      </c>
      <c r="H10" s="13">
        <f t="shared" ref="H10:J10" si="0">SUM(H11:H16)</f>
        <v>8218174.7200000007</v>
      </c>
      <c r="I10" s="13">
        <f t="shared" si="0"/>
        <v>8218174.7200000007</v>
      </c>
      <c r="J10" s="13">
        <f t="shared" si="0"/>
        <v>8218174.7200000007</v>
      </c>
      <c r="K10" s="13">
        <f>+F10-H10</f>
        <v>14992906.279999999</v>
      </c>
    </row>
    <row r="11" spans="2:11" ht="14.4" x14ac:dyDescent="0.3">
      <c r="B11" s="14"/>
      <c r="C11" t="s">
        <v>18</v>
      </c>
      <c r="D11" s="15">
        <v>5877005</v>
      </c>
      <c r="E11" s="15">
        <v>7962090.4800000004</v>
      </c>
      <c r="F11" s="16">
        <f t="shared" ref="F11:F15" si="1">+D11+E11</f>
        <v>13839095.48</v>
      </c>
      <c r="G11" s="15">
        <v>6164959.8600000003</v>
      </c>
      <c r="H11" s="15">
        <v>6011450.7000000002</v>
      </c>
      <c r="I11" s="15">
        <v>6011450.7000000002</v>
      </c>
      <c r="J11" s="15">
        <v>6011450.7000000002</v>
      </c>
      <c r="K11" s="16">
        <f t="shared" ref="K11:K15" si="2">+F11-H11</f>
        <v>7827644.7800000003</v>
      </c>
    </row>
    <row r="12" spans="2:11" ht="14.4" x14ac:dyDescent="0.3">
      <c r="B12" s="14"/>
      <c r="C12" t="s">
        <v>19</v>
      </c>
      <c r="D12" s="15">
        <v>244860</v>
      </c>
      <c r="E12">
        <v>0</v>
      </c>
      <c r="F12" s="16">
        <f t="shared" si="1"/>
        <v>244860</v>
      </c>
      <c r="G12" s="15">
        <v>73525.649999999994</v>
      </c>
      <c r="H12" s="15">
        <v>73525.649999999994</v>
      </c>
      <c r="I12" s="15">
        <v>73525.649999999994</v>
      </c>
      <c r="J12" s="15">
        <v>73525.649999999994</v>
      </c>
      <c r="K12" s="16">
        <f t="shared" si="2"/>
        <v>171334.35</v>
      </c>
    </row>
    <row r="13" spans="2:11" ht="14.4" x14ac:dyDescent="0.3">
      <c r="B13" s="14"/>
      <c r="C13" t="s">
        <v>20</v>
      </c>
      <c r="D13" s="15">
        <v>1063134</v>
      </c>
      <c r="E13" s="15">
        <v>3445806.88</v>
      </c>
      <c r="F13" s="16">
        <f t="shared" si="1"/>
        <v>4508940.88</v>
      </c>
      <c r="G13" s="15">
        <v>302628.77</v>
      </c>
      <c r="H13" s="15">
        <v>302628.77</v>
      </c>
      <c r="I13" s="15">
        <v>302628.77</v>
      </c>
      <c r="J13" s="15">
        <v>302628.77</v>
      </c>
      <c r="K13" s="16">
        <f t="shared" si="2"/>
        <v>4206312.1099999994</v>
      </c>
    </row>
    <row r="14" spans="2:11" ht="14.4" x14ac:dyDescent="0.3">
      <c r="B14" s="14"/>
      <c r="C14" t="s">
        <v>21</v>
      </c>
      <c r="D14" s="15">
        <v>1332866</v>
      </c>
      <c r="E14" s="15">
        <v>1363020.96</v>
      </c>
      <c r="F14" s="16">
        <f t="shared" si="1"/>
        <v>2695886.96</v>
      </c>
      <c r="G14" s="15">
        <v>1374342.04</v>
      </c>
      <c r="H14" s="15">
        <v>1369093.67</v>
      </c>
      <c r="I14" s="15">
        <v>1369093.67</v>
      </c>
      <c r="J14" s="15">
        <v>1369093.67</v>
      </c>
      <c r="K14" s="16">
        <f t="shared" si="2"/>
        <v>1326793.29</v>
      </c>
    </row>
    <row r="15" spans="2:11" ht="14.4" x14ac:dyDescent="0.3">
      <c r="B15" s="14"/>
      <c r="C15" t="s">
        <v>22</v>
      </c>
      <c r="D15" s="15">
        <v>149501</v>
      </c>
      <c r="E15" s="15">
        <v>759012.68</v>
      </c>
      <c r="F15" s="16">
        <f t="shared" si="1"/>
        <v>908513.68</v>
      </c>
      <c r="G15" s="15">
        <v>427213.89</v>
      </c>
      <c r="H15" s="15">
        <v>425139.33</v>
      </c>
      <c r="I15" s="15">
        <v>425139.33</v>
      </c>
      <c r="J15" s="15">
        <v>425139.33</v>
      </c>
      <c r="K15" s="16">
        <f t="shared" si="2"/>
        <v>483374.35000000003</v>
      </c>
    </row>
    <row r="16" spans="2:11" ht="14.4" x14ac:dyDescent="0.3">
      <c r="B16" s="17"/>
      <c r="C16" t="s">
        <v>23</v>
      </c>
      <c r="D16">
        <v>0</v>
      </c>
      <c r="E16" s="15">
        <v>1013784</v>
      </c>
      <c r="F16" s="16">
        <f>+D16+E16</f>
        <v>1013784</v>
      </c>
      <c r="G16" s="15">
        <v>36336.6</v>
      </c>
      <c r="H16" s="15">
        <v>36336.6</v>
      </c>
      <c r="I16" s="15">
        <v>36336.6</v>
      </c>
      <c r="J16" s="15">
        <v>36336.6</v>
      </c>
      <c r="K16" s="16">
        <f>+F16-H16</f>
        <v>977447.4</v>
      </c>
    </row>
    <row r="17" spans="2:11" ht="12" x14ac:dyDescent="0.2">
      <c r="B17" s="11" t="s">
        <v>24</v>
      </c>
      <c r="C17" s="12"/>
      <c r="D17" s="13">
        <f>SUM(D18:D25)</f>
        <v>560591</v>
      </c>
      <c r="E17" s="13">
        <f>SUM(E18:E25)</f>
        <v>371541.76000000001</v>
      </c>
      <c r="F17" s="13">
        <f t="shared" ref="F17:F48" si="3">+D17+E17</f>
        <v>932132.76</v>
      </c>
      <c r="G17" s="13">
        <f>SUM(G18:G25)</f>
        <v>343292.08</v>
      </c>
      <c r="H17" s="13">
        <f t="shared" ref="H17:J17" si="4">SUM(H18:H25)</f>
        <v>263362.43</v>
      </c>
      <c r="I17" s="13">
        <f t="shared" si="4"/>
        <v>263362.43</v>
      </c>
      <c r="J17" s="13">
        <f t="shared" si="4"/>
        <v>263362.43</v>
      </c>
      <c r="K17" s="13">
        <f t="shared" ref="K17:K48" si="5">+F17-H17</f>
        <v>668770.33000000007</v>
      </c>
    </row>
    <row r="18" spans="2:11" ht="14.4" x14ac:dyDescent="0.3">
      <c r="B18" s="14"/>
      <c r="C18" s="18" t="s">
        <v>25</v>
      </c>
      <c r="D18" s="19">
        <v>280271</v>
      </c>
      <c r="E18" s="19">
        <v>153403</v>
      </c>
      <c r="F18" s="20">
        <f t="shared" si="3"/>
        <v>433674</v>
      </c>
      <c r="G18" s="19">
        <v>204058.65</v>
      </c>
      <c r="H18" s="19">
        <v>135771</v>
      </c>
      <c r="I18" s="19">
        <v>135771</v>
      </c>
      <c r="J18" s="19">
        <v>135771</v>
      </c>
      <c r="K18" s="13">
        <f t="shared" si="5"/>
        <v>297903</v>
      </c>
    </row>
    <row r="19" spans="2:11" ht="14.4" x14ac:dyDescent="0.3">
      <c r="B19" s="14"/>
      <c r="C19" s="18" t="s">
        <v>26</v>
      </c>
      <c r="D19" s="19">
        <v>8700</v>
      </c>
      <c r="E19" s="19">
        <v>8000</v>
      </c>
      <c r="F19" s="20">
        <f t="shared" si="3"/>
        <v>16700</v>
      </c>
      <c r="G19" s="19">
        <v>7651.1</v>
      </c>
      <c r="H19" s="19">
        <v>6306.1</v>
      </c>
      <c r="I19" s="19">
        <v>6306.1</v>
      </c>
      <c r="J19" s="19">
        <v>6306.1</v>
      </c>
      <c r="K19" s="13">
        <f t="shared" si="5"/>
        <v>10393.9</v>
      </c>
    </row>
    <row r="20" spans="2:11" ht="14.4" x14ac:dyDescent="0.3">
      <c r="B20" s="14"/>
      <c r="C20" s="18" t="s">
        <v>27</v>
      </c>
      <c r="D20" s="19">
        <v>7500</v>
      </c>
      <c r="E20" s="19">
        <v>2287</v>
      </c>
      <c r="F20" s="20">
        <f t="shared" si="3"/>
        <v>9787</v>
      </c>
      <c r="G20" s="19">
        <v>2190</v>
      </c>
      <c r="H20" s="18">
        <v>138</v>
      </c>
      <c r="I20" s="18">
        <v>138</v>
      </c>
      <c r="J20" s="18">
        <v>138</v>
      </c>
      <c r="K20" s="13">
        <f t="shared" si="5"/>
        <v>9649</v>
      </c>
    </row>
    <row r="21" spans="2:11" ht="14.4" x14ac:dyDescent="0.3">
      <c r="B21" s="14"/>
      <c r="C21" s="18" t="s">
        <v>28</v>
      </c>
      <c r="D21" s="19">
        <v>51195</v>
      </c>
      <c r="E21" s="19">
        <v>11674.76</v>
      </c>
      <c r="F21" s="20">
        <f t="shared" si="3"/>
        <v>62869.760000000002</v>
      </c>
      <c r="G21" s="19">
        <v>14698.1</v>
      </c>
      <c r="H21" s="19">
        <v>11598.1</v>
      </c>
      <c r="I21" s="19">
        <v>11598.1</v>
      </c>
      <c r="J21" s="19">
        <v>11598.1</v>
      </c>
      <c r="K21" s="13">
        <f t="shared" si="5"/>
        <v>51271.66</v>
      </c>
    </row>
    <row r="22" spans="2:11" ht="14.4" x14ac:dyDescent="0.3">
      <c r="B22" s="14"/>
      <c r="C22" s="18" t="s">
        <v>29</v>
      </c>
      <c r="D22" s="19">
        <v>12100</v>
      </c>
      <c r="E22" s="19">
        <v>21013</v>
      </c>
      <c r="F22" s="20">
        <f t="shared" si="3"/>
        <v>33113</v>
      </c>
      <c r="G22" s="19">
        <v>11992.03</v>
      </c>
      <c r="H22" s="19">
        <v>10482.030000000001</v>
      </c>
      <c r="I22" s="19">
        <v>10482.030000000001</v>
      </c>
      <c r="J22" s="19">
        <v>10482.030000000001</v>
      </c>
      <c r="K22" s="13">
        <f t="shared" si="5"/>
        <v>22630.97</v>
      </c>
    </row>
    <row r="23" spans="2:11" ht="14.4" x14ac:dyDescent="0.3">
      <c r="B23" s="17"/>
      <c r="C23" s="18" t="s">
        <v>30</v>
      </c>
      <c r="D23" s="19">
        <v>130825</v>
      </c>
      <c r="E23" s="19">
        <v>131800</v>
      </c>
      <c r="F23" s="20">
        <f t="shared" si="3"/>
        <v>262625</v>
      </c>
      <c r="G23" s="19">
        <v>93234.21</v>
      </c>
      <c r="H23" s="19">
        <v>92259.21</v>
      </c>
      <c r="I23" s="19">
        <v>92259.21</v>
      </c>
      <c r="J23" s="19">
        <v>92259.21</v>
      </c>
      <c r="K23" s="13">
        <f t="shared" si="5"/>
        <v>170365.78999999998</v>
      </c>
    </row>
    <row r="24" spans="2:11" ht="14.4" x14ac:dyDescent="0.3">
      <c r="B24" s="17"/>
      <c r="C24" s="18" t="s">
        <v>31</v>
      </c>
      <c r="D24" s="19">
        <v>37000</v>
      </c>
      <c r="E24" s="19">
        <v>25000</v>
      </c>
      <c r="F24" s="20">
        <f t="shared" si="3"/>
        <v>62000</v>
      </c>
      <c r="G24" s="18">
        <v>0</v>
      </c>
      <c r="H24" s="18">
        <v>0</v>
      </c>
      <c r="I24" s="18">
        <v>0</v>
      </c>
      <c r="J24" s="18">
        <v>0</v>
      </c>
      <c r="K24" s="13">
        <f t="shared" si="5"/>
        <v>62000</v>
      </c>
    </row>
    <row r="25" spans="2:11" ht="14.4" x14ac:dyDescent="0.3">
      <c r="B25" s="17"/>
      <c r="C25" s="18" t="s">
        <v>32</v>
      </c>
      <c r="D25" s="19">
        <v>33000</v>
      </c>
      <c r="E25" s="19">
        <v>18364</v>
      </c>
      <c r="F25" s="20">
        <f t="shared" si="3"/>
        <v>51364</v>
      </c>
      <c r="G25" s="19">
        <v>9467.99</v>
      </c>
      <c r="H25" s="19">
        <v>6807.99</v>
      </c>
      <c r="I25" s="19">
        <v>6807.99</v>
      </c>
      <c r="J25" s="19">
        <v>6807.99</v>
      </c>
      <c r="K25" s="13">
        <f t="shared" si="5"/>
        <v>44556.01</v>
      </c>
    </row>
    <row r="26" spans="2:11" ht="12" x14ac:dyDescent="0.2">
      <c r="B26" s="11" t="s">
        <v>33</v>
      </c>
      <c r="C26" s="12"/>
      <c r="D26" s="13">
        <f>SUM(D27:D35)</f>
        <v>2085134</v>
      </c>
      <c r="E26" s="13">
        <f>SUM(E27:E35)</f>
        <v>1903097.5700000003</v>
      </c>
      <c r="F26" s="13">
        <f t="shared" si="3"/>
        <v>3988231.5700000003</v>
      </c>
      <c r="G26" s="13">
        <f>SUM(G27:G35)</f>
        <v>1555837.5099999998</v>
      </c>
      <c r="H26" s="13">
        <f>SUM(H27:H35)</f>
        <v>1413813.25</v>
      </c>
      <c r="I26" s="13">
        <f>SUM(I27:I35)</f>
        <v>1413813.25</v>
      </c>
      <c r="J26" s="13">
        <f>SUM(J27:J35)</f>
        <v>1410729.28</v>
      </c>
      <c r="K26" s="13">
        <f t="shared" si="5"/>
        <v>2574418.3200000003</v>
      </c>
    </row>
    <row r="27" spans="2:11" ht="14.4" x14ac:dyDescent="0.3">
      <c r="B27" s="17"/>
      <c r="C27" t="s">
        <v>34</v>
      </c>
      <c r="D27" s="15">
        <v>416666</v>
      </c>
      <c r="E27" s="15">
        <v>434336</v>
      </c>
      <c r="F27" s="20">
        <f t="shared" si="3"/>
        <v>851002</v>
      </c>
      <c r="G27" s="15">
        <v>354215.23</v>
      </c>
      <c r="H27" s="15">
        <v>353462.23</v>
      </c>
      <c r="I27" s="15">
        <v>353462.23</v>
      </c>
      <c r="J27" s="15">
        <v>353462.23</v>
      </c>
      <c r="K27" s="13">
        <f t="shared" si="5"/>
        <v>497539.77</v>
      </c>
    </row>
    <row r="28" spans="2:11" ht="14.4" x14ac:dyDescent="0.3">
      <c r="B28" s="17"/>
      <c r="C28" t="s">
        <v>35</v>
      </c>
      <c r="D28" s="15">
        <v>67500</v>
      </c>
      <c r="E28" s="15">
        <v>396488</v>
      </c>
      <c r="F28" s="20">
        <f t="shared" si="3"/>
        <v>463988</v>
      </c>
      <c r="G28" s="15">
        <v>138688</v>
      </c>
      <c r="H28" s="15">
        <v>48188</v>
      </c>
      <c r="I28" s="15">
        <v>48188</v>
      </c>
      <c r="J28" s="15">
        <v>48188</v>
      </c>
      <c r="K28" s="13">
        <f t="shared" si="5"/>
        <v>415800</v>
      </c>
    </row>
    <row r="29" spans="2:11" ht="14.4" x14ac:dyDescent="0.3">
      <c r="B29" s="17"/>
      <c r="C29" t="s">
        <v>36</v>
      </c>
      <c r="D29" s="15">
        <v>547022.18999999994</v>
      </c>
      <c r="E29" s="15">
        <v>178446.26</v>
      </c>
      <c r="F29" s="20">
        <f t="shared" si="3"/>
        <v>725468.45</v>
      </c>
      <c r="G29" s="15">
        <v>274966.90000000002</v>
      </c>
      <c r="H29" s="15">
        <v>250027.31</v>
      </c>
      <c r="I29" s="15">
        <v>250027.31</v>
      </c>
      <c r="J29" s="15">
        <v>250027.31</v>
      </c>
      <c r="K29" s="13">
        <f t="shared" si="5"/>
        <v>475441.13999999996</v>
      </c>
    </row>
    <row r="30" spans="2:11" ht="14.4" x14ac:dyDescent="0.3">
      <c r="B30" s="17"/>
      <c r="C30" t="s">
        <v>37</v>
      </c>
      <c r="D30" s="15">
        <v>37000</v>
      </c>
      <c r="E30" s="15">
        <v>41276.11</v>
      </c>
      <c r="F30" s="20">
        <f t="shared" si="3"/>
        <v>78276.11</v>
      </c>
      <c r="G30" s="15">
        <v>64424.35</v>
      </c>
      <c r="H30" s="15">
        <v>59774.35</v>
      </c>
      <c r="I30" s="15">
        <v>59774.35</v>
      </c>
      <c r="J30" s="15">
        <v>59774.35</v>
      </c>
      <c r="K30" s="13">
        <f t="shared" si="5"/>
        <v>18501.760000000002</v>
      </c>
    </row>
    <row r="31" spans="2:11" ht="14.4" x14ac:dyDescent="0.3">
      <c r="B31" s="17"/>
      <c r="C31" t="s">
        <v>38</v>
      </c>
      <c r="D31" s="15">
        <v>319549</v>
      </c>
      <c r="E31" s="15">
        <v>294803.34000000003</v>
      </c>
      <c r="F31" s="20">
        <f t="shared" si="3"/>
        <v>614352.34000000008</v>
      </c>
      <c r="G31" s="15">
        <v>282842.68</v>
      </c>
      <c r="H31" s="15">
        <v>280494.68</v>
      </c>
      <c r="I31" s="15">
        <v>280494.68</v>
      </c>
      <c r="J31" s="15">
        <v>280494.68</v>
      </c>
      <c r="K31" s="13">
        <f t="shared" si="5"/>
        <v>333857.66000000009</v>
      </c>
    </row>
    <row r="32" spans="2:11" ht="14.4" x14ac:dyDescent="0.3">
      <c r="B32" s="17"/>
      <c r="C32" t="s">
        <v>39</v>
      </c>
      <c r="D32" s="15">
        <v>84000</v>
      </c>
      <c r="E32" s="15">
        <v>84000</v>
      </c>
      <c r="F32" s="20">
        <f t="shared" si="3"/>
        <v>168000</v>
      </c>
      <c r="G32" s="15">
        <v>61060.25</v>
      </c>
      <c r="H32" s="15">
        <v>61060.25</v>
      </c>
      <c r="I32" s="15">
        <v>61060.25</v>
      </c>
      <c r="J32" s="15">
        <v>58560.28</v>
      </c>
      <c r="K32" s="13">
        <f t="shared" si="5"/>
        <v>106939.75</v>
      </c>
    </row>
    <row r="33" spans="1:12" ht="14.4" x14ac:dyDescent="0.3">
      <c r="B33" s="17"/>
      <c r="C33" t="s">
        <v>40</v>
      </c>
      <c r="D33" s="15">
        <v>134001</v>
      </c>
      <c r="E33" s="15">
        <v>136776.1</v>
      </c>
      <c r="F33" s="20">
        <f t="shared" si="3"/>
        <v>270777.09999999998</v>
      </c>
      <c r="G33" s="15">
        <v>72804.53</v>
      </c>
      <c r="H33" s="15">
        <v>61704.53</v>
      </c>
      <c r="I33" s="15">
        <v>61704.53</v>
      </c>
      <c r="J33" s="15">
        <v>61704.53</v>
      </c>
      <c r="K33" s="13">
        <f t="shared" si="5"/>
        <v>209072.56999999998</v>
      </c>
    </row>
    <row r="34" spans="1:12" ht="14.4" x14ac:dyDescent="0.3">
      <c r="B34" s="17"/>
      <c r="C34" t="s">
        <v>41</v>
      </c>
      <c r="D34" s="15">
        <v>71500</v>
      </c>
      <c r="E34" s="15">
        <v>98791.84</v>
      </c>
      <c r="F34" s="20">
        <f t="shared" si="3"/>
        <v>170291.84</v>
      </c>
      <c r="G34" s="15">
        <v>104703.92</v>
      </c>
      <c r="H34" s="15">
        <v>97803.92</v>
      </c>
      <c r="I34" s="15">
        <v>97803.92</v>
      </c>
      <c r="J34" s="15">
        <v>97803.92</v>
      </c>
      <c r="K34" s="13">
        <f t="shared" si="5"/>
        <v>72487.92</v>
      </c>
    </row>
    <row r="35" spans="1:12" ht="14.4" x14ac:dyDescent="0.3">
      <c r="B35" s="17"/>
      <c r="C35" t="s">
        <v>42</v>
      </c>
      <c r="D35" s="15">
        <v>407895.81</v>
      </c>
      <c r="E35" s="15">
        <v>238179.92</v>
      </c>
      <c r="F35" s="20">
        <f t="shared" si="3"/>
        <v>646075.73</v>
      </c>
      <c r="G35" s="15">
        <v>202131.65</v>
      </c>
      <c r="H35" s="15">
        <v>201297.98</v>
      </c>
      <c r="I35" s="15">
        <v>201297.98</v>
      </c>
      <c r="J35" s="15">
        <v>200713.98</v>
      </c>
      <c r="K35" s="13">
        <f t="shared" si="5"/>
        <v>444777.75</v>
      </c>
    </row>
    <row r="36" spans="1:12" ht="12" x14ac:dyDescent="0.2">
      <c r="B36" s="11" t="s">
        <v>43</v>
      </c>
      <c r="C36" s="12"/>
      <c r="D36" s="13">
        <f>SUM(D37:D37)</f>
        <v>0</v>
      </c>
      <c r="E36" s="13">
        <f>SUM(E37:E37)</f>
        <v>137014</v>
      </c>
      <c r="F36" s="13">
        <f t="shared" si="3"/>
        <v>137014</v>
      </c>
      <c r="G36" s="13">
        <f>SUM(G37:G37)</f>
        <v>136958.65</v>
      </c>
      <c r="H36" s="13">
        <f>SUM(H37:H37)</f>
        <v>136958.65</v>
      </c>
      <c r="I36" s="13">
        <f>SUM(I37:I37)</f>
        <v>136958.65</v>
      </c>
      <c r="J36" s="13">
        <f>SUM(J37:J37)</f>
        <v>136958.65</v>
      </c>
      <c r="K36" s="13">
        <f t="shared" si="5"/>
        <v>55.350000000005821</v>
      </c>
    </row>
    <row r="37" spans="1:12" ht="14.4" x14ac:dyDescent="0.3">
      <c r="B37" s="17"/>
      <c r="C37" t="s">
        <v>44</v>
      </c>
      <c r="D37">
        <v>0</v>
      </c>
      <c r="E37" s="15">
        <v>137014</v>
      </c>
      <c r="F37" s="20">
        <f t="shared" si="3"/>
        <v>137014</v>
      </c>
      <c r="G37" s="15">
        <v>136958.65</v>
      </c>
      <c r="H37" s="15">
        <v>136958.65</v>
      </c>
      <c r="I37" s="15">
        <v>136958.65</v>
      </c>
      <c r="J37" s="15">
        <v>136958.65</v>
      </c>
      <c r="K37" s="13">
        <f t="shared" si="5"/>
        <v>55.350000000005821</v>
      </c>
    </row>
    <row r="38" spans="1:12" ht="12" x14ac:dyDescent="0.2">
      <c r="B38" s="11" t="s">
        <v>45</v>
      </c>
      <c r="C38" s="12"/>
      <c r="D38" s="13">
        <f>SUM(D39:D44)</f>
        <v>762542</v>
      </c>
      <c r="E38" s="13">
        <f>SUM(E39:E44)</f>
        <v>8194174.4600000009</v>
      </c>
      <c r="F38" s="13">
        <f t="shared" si="3"/>
        <v>8956716.4600000009</v>
      </c>
      <c r="G38" s="13">
        <f>SUM(G39:G44)</f>
        <v>1984024.22</v>
      </c>
      <c r="H38" s="13">
        <f>SUM(H39:H44)</f>
        <v>1102911.1099999999</v>
      </c>
      <c r="I38" s="13">
        <f>SUM(I39:I44)</f>
        <v>1102911.1099999999</v>
      </c>
      <c r="J38" s="13">
        <f>SUM(J39:J44)</f>
        <v>1102911.1099999999</v>
      </c>
      <c r="K38" s="13">
        <f t="shared" si="5"/>
        <v>7853805.3500000015</v>
      </c>
    </row>
    <row r="39" spans="1:12" ht="14.4" x14ac:dyDescent="0.3">
      <c r="B39" s="17"/>
      <c r="C39" t="s">
        <v>46</v>
      </c>
      <c r="D39" s="15">
        <v>762542</v>
      </c>
      <c r="E39" s="15">
        <v>2950233.22</v>
      </c>
      <c r="F39" s="20">
        <f t="shared" si="3"/>
        <v>3712775.22</v>
      </c>
      <c r="G39" s="15">
        <v>1041130.22</v>
      </c>
      <c r="H39" s="15">
        <v>166130.22</v>
      </c>
      <c r="I39" s="15">
        <v>166130.22</v>
      </c>
      <c r="J39" s="15">
        <v>166130.22</v>
      </c>
      <c r="K39" s="13">
        <f t="shared" si="5"/>
        <v>3546645</v>
      </c>
    </row>
    <row r="40" spans="1:12" ht="14.4" x14ac:dyDescent="0.3">
      <c r="B40" s="17"/>
      <c r="C40" t="s">
        <v>47</v>
      </c>
      <c r="D40">
        <v>0</v>
      </c>
      <c r="E40" s="15">
        <v>1501125</v>
      </c>
      <c r="F40" s="20">
        <f t="shared" si="3"/>
        <v>1501125</v>
      </c>
      <c r="G40" s="15">
        <v>61944</v>
      </c>
      <c r="H40" s="15">
        <v>61944</v>
      </c>
      <c r="I40" s="15">
        <v>61944</v>
      </c>
      <c r="J40" s="15">
        <v>61944</v>
      </c>
      <c r="K40" s="13">
        <f t="shared" si="5"/>
        <v>1439181</v>
      </c>
    </row>
    <row r="41" spans="1:12" ht="14.4" x14ac:dyDescent="0.3">
      <c r="B41" s="17"/>
      <c r="C41" t="s">
        <v>48</v>
      </c>
      <c r="D41">
        <v>0</v>
      </c>
      <c r="E41" s="15">
        <v>2100000</v>
      </c>
      <c r="F41" s="20">
        <f t="shared" si="3"/>
        <v>2100000</v>
      </c>
      <c r="G41" s="15">
        <v>500000</v>
      </c>
      <c r="H41" s="15">
        <v>493886.89</v>
      </c>
      <c r="I41" s="15">
        <v>493886.89</v>
      </c>
      <c r="J41" s="15">
        <v>493886.89</v>
      </c>
      <c r="K41" s="13">
        <f t="shared" si="5"/>
        <v>1606113.1099999999</v>
      </c>
    </row>
    <row r="42" spans="1:12" ht="14.4" x14ac:dyDescent="0.3">
      <c r="B42" s="17"/>
      <c r="C42" t="s">
        <v>49</v>
      </c>
      <c r="D42">
        <v>0</v>
      </c>
      <c r="E42" s="15">
        <v>380950</v>
      </c>
      <c r="F42" s="20">
        <f t="shared" si="3"/>
        <v>380950</v>
      </c>
      <c r="G42" s="15">
        <v>380950</v>
      </c>
      <c r="H42" s="15">
        <v>380950</v>
      </c>
      <c r="I42" s="15">
        <v>380950</v>
      </c>
      <c r="J42" s="15">
        <v>380950</v>
      </c>
      <c r="K42" s="13">
        <f t="shared" si="5"/>
        <v>0</v>
      </c>
    </row>
    <row r="43" spans="1:12" ht="14.4" x14ac:dyDescent="0.3">
      <c r="B43" s="17"/>
      <c r="C43" t="s">
        <v>50</v>
      </c>
      <c r="D43">
        <v>0</v>
      </c>
      <c r="E43" s="15">
        <v>1261866.24</v>
      </c>
      <c r="F43" s="20">
        <f t="shared" si="3"/>
        <v>1261866.24</v>
      </c>
      <c r="G43">
        <v>0</v>
      </c>
      <c r="H43">
        <v>0</v>
      </c>
      <c r="I43">
        <v>0</v>
      </c>
      <c r="J43">
        <v>0</v>
      </c>
      <c r="K43" s="13">
        <f t="shared" si="5"/>
        <v>1261866.24</v>
      </c>
    </row>
    <row r="44" spans="1:12" ht="14.4" x14ac:dyDescent="0.3">
      <c r="B44" s="17"/>
      <c r="C44" t="s">
        <v>51</v>
      </c>
      <c r="D44">
        <v>0</v>
      </c>
      <c r="E44">
        <v>0</v>
      </c>
      <c r="F44" s="20">
        <f t="shared" si="3"/>
        <v>0</v>
      </c>
      <c r="G44">
        <v>0</v>
      </c>
      <c r="H44">
        <v>0</v>
      </c>
      <c r="I44">
        <v>0</v>
      </c>
      <c r="J44">
        <v>0</v>
      </c>
      <c r="K44" s="13">
        <f t="shared" si="5"/>
        <v>0</v>
      </c>
    </row>
    <row r="45" spans="1:12" s="23" customFormat="1" ht="14.4" x14ac:dyDescent="0.3">
      <c r="A45" s="21"/>
      <c r="B45" s="22" t="s">
        <v>52</v>
      </c>
      <c r="C45" s="22"/>
      <c r="D45" s="22">
        <f>D46</f>
        <v>0</v>
      </c>
      <c r="E45" s="22">
        <f>E46</f>
        <v>23329075.170000002</v>
      </c>
      <c r="F45" s="13">
        <f t="shared" si="3"/>
        <v>23329075.170000002</v>
      </c>
      <c r="G45" s="22">
        <f>G46</f>
        <v>18494829.739999998</v>
      </c>
      <c r="H45" s="22">
        <f>H46</f>
        <v>9498877.1999999993</v>
      </c>
      <c r="I45" s="22">
        <f>I46</f>
        <v>9498877.1999999993</v>
      </c>
      <c r="J45" s="22">
        <f>J46</f>
        <v>9498877.1999999993</v>
      </c>
      <c r="K45" s="13">
        <f t="shared" si="5"/>
        <v>13830197.970000003</v>
      </c>
      <c r="L45" s="21"/>
    </row>
    <row r="46" spans="1:12" ht="14.4" x14ac:dyDescent="0.3">
      <c r="B46" s="17"/>
      <c r="C46" t="s">
        <v>53</v>
      </c>
      <c r="D46">
        <v>0</v>
      </c>
      <c r="E46" s="15">
        <v>23329075.170000002</v>
      </c>
      <c r="F46" s="20">
        <f t="shared" si="3"/>
        <v>23329075.170000002</v>
      </c>
      <c r="G46" s="15">
        <v>18494829.739999998</v>
      </c>
      <c r="H46" s="15">
        <v>9498877.1999999993</v>
      </c>
      <c r="I46" s="15">
        <v>9498877.1999999993</v>
      </c>
      <c r="J46" s="15">
        <v>9498877.1999999993</v>
      </c>
      <c r="K46" s="13">
        <f t="shared" si="5"/>
        <v>13830197.970000003</v>
      </c>
    </row>
    <row r="47" spans="1:12" s="23" customFormat="1" ht="14.4" x14ac:dyDescent="0.3">
      <c r="A47" s="21"/>
      <c r="B47" s="22" t="s">
        <v>54</v>
      </c>
      <c r="C47" s="22"/>
      <c r="D47" s="22">
        <f>D48</f>
        <v>303282.7</v>
      </c>
      <c r="E47" s="22">
        <f>E48</f>
        <v>-295469.51</v>
      </c>
      <c r="F47" s="13">
        <f t="shared" si="3"/>
        <v>7813.1900000000023</v>
      </c>
      <c r="G47" s="22">
        <f>G48</f>
        <v>0</v>
      </c>
      <c r="H47" s="22">
        <f>H48</f>
        <v>0</v>
      </c>
      <c r="I47" s="22">
        <f>I48</f>
        <v>0</v>
      </c>
      <c r="J47" s="22">
        <f>J48</f>
        <v>0</v>
      </c>
      <c r="K47" s="13">
        <f t="shared" si="5"/>
        <v>7813.1900000000023</v>
      </c>
      <c r="L47" s="21"/>
    </row>
    <row r="48" spans="1:12" ht="14.4" x14ac:dyDescent="0.3">
      <c r="B48" s="17"/>
      <c r="C48" t="s">
        <v>55</v>
      </c>
      <c r="D48" s="15">
        <v>303282.7</v>
      </c>
      <c r="E48" s="15">
        <v>-295469.51</v>
      </c>
      <c r="F48" s="20">
        <f t="shared" si="3"/>
        <v>7813.1900000000023</v>
      </c>
      <c r="G48">
        <v>0</v>
      </c>
      <c r="H48">
        <v>0</v>
      </c>
      <c r="I48">
        <v>0</v>
      </c>
      <c r="J48">
        <v>0</v>
      </c>
      <c r="K48" s="13">
        <f t="shared" si="5"/>
        <v>7813.1900000000023</v>
      </c>
    </row>
    <row r="49" spans="1:12" s="23" customFormat="1" ht="12" x14ac:dyDescent="0.25">
      <c r="A49" s="21"/>
      <c r="B49" s="24"/>
      <c r="C49" s="25" t="s">
        <v>56</v>
      </c>
      <c r="D49" s="26">
        <f>+D10+D17+D26+D36+D38+D45+D47</f>
        <v>12378915.699999999</v>
      </c>
      <c r="E49" s="26">
        <f>+E10+E17+E26+E36+E38+E45+E47</f>
        <v>48183148.450000003</v>
      </c>
      <c r="F49" s="26">
        <f>+F10+F17+F26+F36+F38+F45+F47</f>
        <v>60562064.150000006</v>
      </c>
      <c r="G49" s="26">
        <f>+G10+G17+G26+G36+G38+G45+G47</f>
        <v>30893949.009999998</v>
      </c>
      <c r="H49" s="26">
        <f t="shared" ref="H49:J49" si="6">+H10+H17+H26+H36+H38+H45+H47</f>
        <v>20634097.359999999</v>
      </c>
      <c r="I49" s="26">
        <f t="shared" si="6"/>
        <v>20634097.359999999</v>
      </c>
      <c r="J49" s="26">
        <f t="shared" si="6"/>
        <v>20631013.390000001</v>
      </c>
      <c r="K49" s="26">
        <f>+K10+K17+K26+K36+K38+K45+K47</f>
        <v>39927966.790000007</v>
      </c>
      <c r="L49" s="21"/>
    </row>
    <row r="51" spans="1:12" x14ac:dyDescent="0.2">
      <c r="B51" s="27" t="s">
        <v>57</v>
      </c>
      <c r="F51" s="28"/>
      <c r="G51" s="28"/>
      <c r="H51" s="28"/>
      <c r="I51" s="28"/>
      <c r="J51" s="28"/>
      <c r="K51" s="28"/>
    </row>
    <row r="53" spans="1:12" x14ac:dyDescent="0.2">
      <c r="D53" s="28" t="str">
        <f>IF(D50=[1]CAdmon!D37," ","ERROR")</f>
        <v xml:space="preserve"> </v>
      </c>
      <c r="E53" s="28" t="str">
        <f>IF(E50=[1]CAdmon!E37," ","ERROR")</f>
        <v xml:space="preserve"> </v>
      </c>
      <c r="F53" s="28" t="str">
        <f>IF(F50=[1]CAdmon!F37," ","ERROR")</f>
        <v xml:space="preserve"> </v>
      </c>
      <c r="G53" s="28"/>
      <c r="H53" s="28" t="str">
        <f>IF(H50=[1]CAdmon!H37," ","ERROR")</f>
        <v xml:space="preserve"> </v>
      </c>
      <c r="I53" s="28"/>
      <c r="J53" s="28" t="str">
        <f>IF(J50=[1]CAdmon!J37," ","ERROR")</f>
        <v xml:space="preserve"> </v>
      </c>
      <c r="K53" s="28" t="str">
        <f>IF(K50=[1]CAdmon!K37," ","ERROR")</f>
        <v xml:space="preserve"> </v>
      </c>
    </row>
    <row r="54" spans="1:12" x14ac:dyDescent="0.2">
      <c r="C54" s="29"/>
    </row>
    <row r="55" spans="1:12" x14ac:dyDescent="0.2">
      <c r="C55" s="30" t="s">
        <v>58</v>
      </c>
      <c r="F55" s="31" t="s">
        <v>59</v>
      </c>
      <c r="G55" s="31"/>
      <c r="H55" s="31"/>
      <c r="I55" s="31"/>
      <c r="J55" s="31"/>
      <c r="K55" s="31"/>
    </row>
    <row r="56" spans="1:12" x14ac:dyDescent="0.2">
      <c r="C56" s="30" t="s">
        <v>60</v>
      </c>
      <c r="F56" s="32" t="s">
        <v>61</v>
      </c>
      <c r="G56" s="32"/>
      <c r="H56" s="32"/>
      <c r="I56" s="32"/>
      <c r="J56" s="32"/>
      <c r="K56" s="32"/>
    </row>
  </sheetData>
  <mergeCells count="13">
    <mergeCell ref="F56:K56"/>
    <mergeCell ref="B10:C10"/>
    <mergeCell ref="B17:C17"/>
    <mergeCell ref="B26:C26"/>
    <mergeCell ref="B36:C36"/>
    <mergeCell ref="B38:C38"/>
    <mergeCell ref="F55:K55"/>
    <mergeCell ref="B1:K1"/>
    <mergeCell ref="B2:K2"/>
    <mergeCell ref="B3:K3"/>
    <mergeCell ref="B7:C9"/>
    <mergeCell ref="D7:J7"/>
    <mergeCell ref="K7:K8"/>
  </mergeCells>
  <pageMargins left="0.7" right="0.7" top="0.75" bottom="0.75" header="0.3" footer="0.3"/>
  <pageSetup scale="5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2017-07-20T18:09:38Z</dcterms:created>
  <dcterms:modified xsi:type="dcterms:W3CDTF">2017-07-20T18:10:16Z</dcterms:modified>
</cp:coreProperties>
</file>